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56" windowWidth="6780" windowHeight="8580" activeTab="0"/>
  </bookViews>
  <sheets>
    <sheet name="신장율" sheetId="1" r:id="rId1"/>
    <sheet name="신장율 (2)" sheetId="2" r:id="rId2"/>
  </sheets>
  <definedNames>
    <definedName name="_xlnm.Print_Area" localSheetId="0">'신장율'!$A$1:$O$53</definedName>
    <definedName name="_xlnm.Print_Area" localSheetId="1">'신장율 (2)'!$A$1:$F$38</definedName>
  </definedNames>
  <calcPr fullCalcOnLoad="1"/>
</workbook>
</file>

<file path=xl/sharedStrings.xml><?xml version="1.0" encoding="utf-8"?>
<sst xmlns="http://schemas.openxmlformats.org/spreadsheetml/2006/main" count="154" uniqueCount="91">
  <si>
    <t>농축인삼류</t>
  </si>
  <si>
    <t>인삼음료</t>
  </si>
  <si>
    <t>당침인삼</t>
  </si>
  <si>
    <t>기타인삼식품</t>
  </si>
  <si>
    <t>홍삼분말류</t>
  </si>
  <si>
    <t>홍삼차류</t>
  </si>
  <si>
    <t>홍삼음료</t>
  </si>
  <si>
    <t>농축홍삼류</t>
  </si>
  <si>
    <t>기타홍삼식품</t>
  </si>
  <si>
    <t>(출하액 : 천원, 점유율·신장율 : %)</t>
  </si>
  <si>
    <t>인삼통,병조림류</t>
  </si>
  <si>
    <t>출하액</t>
  </si>
  <si>
    <t>점유율</t>
  </si>
  <si>
    <t>신장율</t>
  </si>
  <si>
    <t>당침홍삼</t>
  </si>
  <si>
    <t>인 삼 소 계</t>
  </si>
  <si>
    <t>2.건강기능식품</t>
  </si>
  <si>
    <t xml:space="preserve">1.일반식품                                                            </t>
  </si>
  <si>
    <t>(출하액 : 천원, 점유율·신장율 : %)</t>
  </si>
  <si>
    <t>인삼소계</t>
  </si>
  <si>
    <t>건식 총계</t>
  </si>
  <si>
    <t>일반 총 계</t>
  </si>
  <si>
    <t>인삼제품 소계</t>
  </si>
  <si>
    <t>홍삼제품소계</t>
  </si>
  <si>
    <t>품 목 명</t>
  </si>
  <si>
    <t>2 0 0 3 년</t>
  </si>
  <si>
    <t>2 0 0 4 년</t>
  </si>
  <si>
    <t>2 0 0 5 년</t>
  </si>
  <si>
    <t>2 0 0 6 년</t>
  </si>
  <si>
    <t>출하액</t>
  </si>
  <si>
    <t>점유율</t>
  </si>
  <si>
    <t>신장율</t>
  </si>
  <si>
    <t>총시장규모</t>
  </si>
  <si>
    <t>일반식품 합계</t>
  </si>
  <si>
    <t>건기식 합계</t>
  </si>
  <si>
    <t>일반식품</t>
  </si>
  <si>
    <t>건기식품</t>
  </si>
  <si>
    <t>인삼제품류</t>
  </si>
  <si>
    <t>품 목 명</t>
  </si>
  <si>
    <t>인삼제품류</t>
  </si>
  <si>
    <t>인삼차류</t>
  </si>
  <si>
    <t>인삼과자류</t>
  </si>
  <si>
    <t>인 삼 소 계</t>
  </si>
  <si>
    <t>홍삼제품류</t>
  </si>
  <si>
    <t>홍삼 소계</t>
  </si>
  <si>
    <t>인삼분말류</t>
  </si>
  <si>
    <t>인삼캅셀(정)류</t>
  </si>
  <si>
    <t>인삼소계</t>
  </si>
  <si>
    <t>홍삼캅셀(정)류</t>
  </si>
  <si>
    <t>홍삼소계</t>
  </si>
  <si>
    <t>홍삼제품류</t>
  </si>
  <si>
    <t>2 0 0 3 년</t>
  </si>
  <si>
    <t>2 0 0 4 년</t>
  </si>
  <si>
    <t>2 0 0 5 년</t>
  </si>
  <si>
    <t>2 0 0 6 년</t>
  </si>
  <si>
    <t>총시장규모</t>
  </si>
  <si>
    <t>일반식품</t>
  </si>
  <si>
    <t>인삼제품 소계</t>
  </si>
  <si>
    <t>홍삼제품소계</t>
  </si>
  <si>
    <t>건기식품</t>
  </si>
  <si>
    <t xml:space="preserve">1.일반식품                                                            </t>
  </si>
  <si>
    <t>인삼제품류</t>
  </si>
  <si>
    <t>인삼차류</t>
  </si>
  <si>
    <t>인삼통,병조림류</t>
  </si>
  <si>
    <t>인삼과자류</t>
  </si>
  <si>
    <t>홍삼제품류</t>
  </si>
  <si>
    <t>당침홍삼</t>
  </si>
  <si>
    <t>홍삼 소계</t>
  </si>
  <si>
    <t>일반 총 계</t>
  </si>
  <si>
    <t>2.건강기능식품</t>
  </si>
  <si>
    <t>인삼분말류</t>
  </si>
  <si>
    <t>인삼캅셀(정)류</t>
  </si>
  <si>
    <t>홍삼캅셀(정)류</t>
  </si>
  <si>
    <t>홍삼소계</t>
  </si>
  <si>
    <t>건식 총계</t>
  </si>
  <si>
    <t xml:space="preserve">인홍삼 유형별/연도별  생산실적분석('03∼'06)-근거: 07년 식약청 생산실적 </t>
  </si>
  <si>
    <t>※ 참고 : 홍삼전문업체 매출현황</t>
  </si>
  <si>
    <t>(단위:억원)</t>
  </si>
  <si>
    <t>2007년</t>
  </si>
  <si>
    <t>2006년</t>
  </si>
  <si>
    <t>구분</t>
  </si>
  <si>
    <t>2005년</t>
  </si>
  <si>
    <t>2004년</t>
  </si>
  <si>
    <t>2003년</t>
  </si>
  <si>
    <t>금액</t>
  </si>
  <si>
    <t>M/S</t>
  </si>
  <si>
    <t>성장율</t>
  </si>
  <si>
    <t>홍삼시장전체</t>
  </si>
  <si>
    <t>한국인삼공사</t>
  </si>
  <si>
    <t>농협고려인삼</t>
  </si>
  <si>
    <t>풍기농협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</si>
</sst>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_-* #,##0.0_-;\-* #,##0.0_-;_-* &quot;-&quot;_-;_-@_-"/>
    <numFmt numFmtId="180" formatCode="_-* #,##0.00_-;\-* #,##0.00_-;_-* &quot;-&quot;_-;_-@_-"/>
    <numFmt numFmtId="181" formatCode="#,##0_ "/>
    <numFmt numFmtId="182" formatCode="#,##0.0_ "/>
    <numFmt numFmtId="183" formatCode="#,##0.00_ "/>
    <numFmt numFmtId="184" formatCode="0_);[Red]\(0\)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000_-;\-* #,##0.0000_-;_-* &quot;-&quot;????_-;_-@_-"/>
    <numFmt numFmtId="189" formatCode="0.00_);[Red]\(0.00\)"/>
    <numFmt numFmtId="190" formatCode="#,##0.000_ "/>
    <numFmt numFmtId="191" formatCode="_-* #,##0.000_-;\-* #,##0.000_-;_-* &quot;-&quot;_-;_-@_-"/>
    <numFmt numFmtId="192" formatCode="_-* #,##0.0000_-;\-* #,##0.0000_-;_-* &quot;-&quot;_-;_-@_-"/>
    <numFmt numFmtId="193" formatCode="0.00_ "/>
    <numFmt numFmtId="194" formatCode="0_ "/>
    <numFmt numFmtId="195" formatCode="0.0%"/>
  </numFmts>
  <fonts count="15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돋움"/>
      <family val="3"/>
    </font>
    <font>
      <b/>
      <sz val="11"/>
      <name val="돋움"/>
      <family val="3"/>
    </font>
    <font>
      <b/>
      <sz val="8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b/>
      <sz val="9"/>
      <name val="굴림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41" fontId="2" fillId="0" borderId="0" xfId="17" applyFont="1" applyFill="1" applyAlignment="1">
      <alignment horizontal="right" vertical="center" wrapText="1"/>
    </xf>
    <xf numFmtId="180" fontId="2" fillId="0" borderId="0" xfId="17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180" fontId="1" fillId="0" borderId="0" xfId="17" applyNumberFormat="1" applyFont="1" applyFill="1" applyAlignment="1">
      <alignment horizontal="right" vertical="center"/>
    </xf>
    <xf numFmtId="41" fontId="2" fillId="0" borderId="1" xfId="17" applyFont="1" applyFill="1" applyBorder="1" applyAlignment="1">
      <alignment horizontal="right" vertical="center" wrapText="1"/>
    </xf>
    <xf numFmtId="180" fontId="2" fillId="0" borderId="1" xfId="17" applyNumberFormat="1" applyFont="1" applyFill="1" applyBorder="1" applyAlignment="1">
      <alignment horizontal="right" vertical="center" wrapText="1"/>
    </xf>
    <xf numFmtId="41" fontId="2" fillId="0" borderId="0" xfId="17" applyFont="1" applyFill="1" applyBorder="1" applyAlignment="1">
      <alignment horizontal="right" vertical="center" wrapText="1"/>
    </xf>
    <xf numFmtId="180" fontId="2" fillId="0" borderId="0" xfId="17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41" fontId="2" fillId="0" borderId="0" xfId="17" applyFont="1" applyFill="1" applyAlignment="1">
      <alignment horizontal="right" vertical="center"/>
    </xf>
    <xf numFmtId="180" fontId="2" fillId="0" borderId="0" xfId="17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right" vertical="center" wrapText="1"/>
    </xf>
    <xf numFmtId="183" fontId="2" fillId="0" borderId="0" xfId="17" applyNumberFormat="1" applyFont="1" applyFill="1" applyBorder="1" applyAlignment="1">
      <alignment horizontal="right" vertical="center" wrapText="1"/>
    </xf>
    <xf numFmtId="181" fontId="2" fillId="0" borderId="1" xfId="17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41" fontId="7" fillId="2" borderId="1" xfId="17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41" fontId="7" fillId="3" borderId="1" xfId="17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41" fontId="4" fillId="0" borderId="0" xfId="17" applyFont="1" applyFill="1" applyAlignment="1">
      <alignment horizontal="right" vertical="center" wrapText="1"/>
    </xf>
    <xf numFmtId="180" fontId="4" fillId="0" borderId="0" xfId="17" applyNumberFormat="1" applyFont="1" applyFill="1" applyAlignment="1">
      <alignment horizontal="right" vertical="center" wrapText="1"/>
    </xf>
    <xf numFmtId="180" fontId="4" fillId="0" borderId="0" xfId="17" applyNumberFormat="1" applyFont="1" applyFill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41" fontId="7" fillId="4" borderId="1" xfId="17" applyFont="1" applyFill="1" applyBorder="1" applyAlignment="1">
      <alignment horizontal="right" vertical="center" wrapText="1"/>
    </xf>
    <xf numFmtId="195" fontId="7" fillId="3" borderId="1" xfId="15" applyNumberFormat="1" applyFont="1" applyFill="1" applyBorder="1" applyAlignment="1">
      <alignment horizontal="right" vertical="center" wrapText="1"/>
    </xf>
    <xf numFmtId="41" fontId="2" fillId="0" borderId="1" xfId="17" applyNumberFormat="1" applyFont="1" applyFill="1" applyBorder="1" applyAlignment="1">
      <alignment horizontal="right" vertical="center" wrapText="1"/>
    </xf>
    <xf numFmtId="41" fontId="7" fillId="3" borderId="1" xfId="17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1" fontId="7" fillId="5" borderId="1" xfId="17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80" fontId="7" fillId="5" borderId="1" xfId="17" applyNumberFormat="1" applyFont="1" applyFill="1" applyBorder="1" applyAlignment="1">
      <alignment horizontal="center" vertical="center" wrapText="1"/>
    </xf>
    <xf numFmtId="9" fontId="2" fillId="0" borderId="0" xfId="15" applyNumberFormat="1" applyFont="1" applyFill="1" applyAlignment="1">
      <alignment horizontal="right" vertical="center"/>
    </xf>
    <xf numFmtId="9" fontId="7" fillId="5" borderId="1" xfId="15" applyNumberFormat="1" applyFont="1" applyFill="1" applyBorder="1" applyAlignment="1">
      <alignment horizontal="center" vertical="center" wrapText="1"/>
    </xf>
    <xf numFmtId="9" fontId="7" fillId="3" borderId="1" xfId="15" applyNumberFormat="1" applyFont="1" applyFill="1" applyBorder="1" applyAlignment="1">
      <alignment horizontal="right" vertical="center" wrapText="1"/>
    </xf>
    <xf numFmtId="9" fontId="7" fillId="4" borderId="1" xfId="15" applyNumberFormat="1" applyFont="1" applyFill="1" applyBorder="1" applyAlignment="1">
      <alignment horizontal="right" vertical="center" wrapText="1"/>
    </xf>
    <xf numFmtId="9" fontId="2" fillId="0" borderId="1" xfId="15" applyNumberFormat="1" applyFont="1" applyFill="1" applyBorder="1" applyAlignment="1">
      <alignment horizontal="right" vertical="center" wrapText="1"/>
    </xf>
    <xf numFmtId="9" fontId="4" fillId="0" borderId="0" xfId="15" applyNumberFormat="1" applyFont="1" applyFill="1" applyAlignment="1">
      <alignment horizontal="right" vertical="center" wrapText="1"/>
    </xf>
    <xf numFmtId="9" fontId="2" fillId="0" borderId="0" xfId="15" applyNumberFormat="1" applyFont="1" applyFill="1" applyBorder="1" applyAlignment="1">
      <alignment horizontal="right" vertical="center" wrapText="1"/>
    </xf>
    <xf numFmtId="9" fontId="2" fillId="0" borderId="0" xfId="15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41" fontId="12" fillId="0" borderId="0" xfId="17" applyFont="1" applyFill="1" applyBorder="1" applyAlignment="1">
      <alignment horizontal="left" vertical="center"/>
    </xf>
    <xf numFmtId="41" fontId="12" fillId="0" borderId="0" xfId="17" applyFont="1" applyFill="1" applyBorder="1" applyAlignment="1">
      <alignment horizontal="center" vertical="center"/>
    </xf>
    <xf numFmtId="41" fontId="12" fillId="0" borderId="0" xfId="17" applyFont="1" applyFill="1" applyBorder="1" applyAlignment="1">
      <alignment horizontal="right" vertical="center"/>
    </xf>
    <xf numFmtId="41" fontId="13" fillId="6" borderId="2" xfId="17" applyFont="1" applyFill="1" applyBorder="1" applyAlignment="1">
      <alignment horizontal="center" vertical="center" shrinkToFit="1"/>
    </xf>
    <xf numFmtId="41" fontId="13" fillId="0" borderId="2" xfId="17" applyFont="1" applyFill="1" applyBorder="1" applyAlignment="1">
      <alignment horizontal="center" vertical="center" shrinkToFit="1"/>
    </xf>
    <xf numFmtId="9" fontId="13" fillId="0" borderId="2" xfId="15" applyFont="1" applyFill="1" applyBorder="1" applyAlignment="1">
      <alignment horizontal="center" vertical="center" shrinkToFit="1"/>
    </xf>
    <xf numFmtId="41" fontId="14" fillId="0" borderId="2" xfId="17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 wrapText="1"/>
    </xf>
    <xf numFmtId="0" fontId="7" fillId="6" borderId="1" xfId="0" applyFont="1" applyFill="1" applyBorder="1" applyAlignment="1">
      <alignment horizontal="left" vertical="center" wrapText="1"/>
    </xf>
    <xf numFmtId="41" fontId="7" fillId="6" borderId="1" xfId="17" applyFont="1" applyFill="1" applyBorder="1" applyAlignment="1">
      <alignment horizontal="right" vertical="center" wrapText="1"/>
    </xf>
    <xf numFmtId="9" fontId="7" fillId="6" borderId="1" xfId="15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41" fontId="7" fillId="7" borderId="1" xfId="17" applyFont="1" applyFill="1" applyBorder="1" applyAlignment="1">
      <alignment horizontal="right" vertical="center" wrapText="1"/>
    </xf>
    <xf numFmtId="9" fontId="7" fillId="7" borderId="1" xfId="15" applyNumberFormat="1" applyFont="1" applyFill="1" applyBorder="1" applyAlignment="1">
      <alignment horizontal="right" vertical="center" wrapText="1"/>
    </xf>
    <xf numFmtId="41" fontId="7" fillId="7" borderId="1" xfId="17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center" vertical="center" wrapText="1"/>
    </xf>
    <xf numFmtId="41" fontId="7" fillId="8" borderId="1" xfId="17" applyFont="1" applyFill="1" applyBorder="1" applyAlignment="1">
      <alignment horizontal="right" vertical="center" wrapText="1"/>
    </xf>
    <xf numFmtId="9" fontId="7" fillId="8" borderId="1" xfId="15" applyNumberFormat="1" applyFont="1" applyFill="1" applyBorder="1" applyAlignment="1">
      <alignment horizontal="right" vertical="center" wrapText="1"/>
    </xf>
    <xf numFmtId="41" fontId="13" fillId="6" borderId="2" xfId="17" applyFont="1" applyFill="1" applyBorder="1" applyAlignment="1">
      <alignment horizontal="center" vertical="center" shrinkToFit="1"/>
    </xf>
    <xf numFmtId="41" fontId="7" fillId="5" borderId="3" xfId="17" applyFont="1" applyFill="1" applyBorder="1" applyAlignment="1">
      <alignment horizontal="center" vertical="center" wrapText="1"/>
    </xf>
    <xf numFmtId="41" fontId="7" fillId="5" borderId="4" xfId="17" applyFont="1" applyFill="1" applyBorder="1" applyAlignment="1">
      <alignment horizontal="center" vertical="center" wrapText="1"/>
    </xf>
    <xf numFmtId="41" fontId="7" fillId="5" borderId="5" xfId="17" applyFont="1" applyFill="1" applyBorder="1" applyAlignment="1">
      <alignment horizontal="center" vertical="center" wrapText="1"/>
    </xf>
    <xf numFmtId="41" fontId="7" fillId="5" borderId="1" xfId="1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0" fillId="3" borderId="5" xfId="0" applyFill="1" applyBorder="1" applyAlignment="1">
      <alignment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view="pageBreakPreview" zoomScaleSheetLayoutView="100" workbookViewId="0" topLeftCell="C33">
      <selection activeCell="E48" sqref="E48:G48"/>
    </sheetView>
  </sheetViews>
  <sheetFormatPr defaultColWidth="8.88671875" defaultRowHeight="15" customHeight="1"/>
  <cols>
    <col min="1" max="1" width="6.10546875" style="4" customWidth="1"/>
    <col min="2" max="2" width="13.5546875" style="12" customWidth="1"/>
    <col min="3" max="3" width="11.88671875" style="2" customWidth="1"/>
    <col min="4" max="4" width="7.88671875" style="3" customWidth="1"/>
    <col min="5" max="5" width="7.3359375" style="50" customWidth="1"/>
    <col min="6" max="6" width="11.88671875" style="2" customWidth="1"/>
    <col min="7" max="7" width="7.88671875" style="4" customWidth="1"/>
    <col min="8" max="8" width="7.3359375" style="4" customWidth="1"/>
    <col min="9" max="9" width="11.88671875" style="2" customWidth="1"/>
    <col min="10" max="10" width="7.88671875" style="3" customWidth="1"/>
    <col min="11" max="11" width="7.3359375" style="3" customWidth="1"/>
    <col min="12" max="12" width="11.88671875" style="2" customWidth="1"/>
    <col min="13" max="13" width="7.88671875" style="3" customWidth="1"/>
    <col min="14" max="14" width="7.3359375" style="3" customWidth="1"/>
    <col min="15" max="16384" width="8.88671875" style="4" customWidth="1"/>
  </cols>
  <sheetData>
    <row r="2" spans="1:14" s="51" customFormat="1" ht="15" customHeight="1">
      <c r="A2" s="86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s="15" customFormat="1" ht="15" customHeight="1">
      <c r="B3" s="5"/>
      <c r="C3" s="13"/>
      <c r="D3" s="14"/>
      <c r="E3" s="43"/>
      <c r="F3" s="13"/>
      <c r="I3" s="13"/>
      <c r="J3" s="14"/>
      <c r="K3" s="14"/>
      <c r="L3" s="13"/>
      <c r="M3" s="14"/>
      <c r="N3" s="6" t="s">
        <v>9</v>
      </c>
    </row>
    <row r="4" spans="1:14" ht="15" customHeight="1">
      <c r="A4" s="77" t="s">
        <v>24</v>
      </c>
      <c r="B4" s="91"/>
      <c r="C4" s="74" t="s">
        <v>25</v>
      </c>
      <c r="D4" s="74"/>
      <c r="E4" s="74"/>
      <c r="F4" s="74" t="s">
        <v>26</v>
      </c>
      <c r="G4" s="74"/>
      <c r="H4" s="74"/>
      <c r="I4" s="74" t="s">
        <v>27</v>
      </c>
      <c r="J4" s="74"/>
      <c r="K4" s="74"/>
      <c r="L4" s="74" t="s">
        <v>28</v>
      </c>
      <c r="M4" s="74"/>
      <c r="N4" s="74"/>
    </row>
    <row r="5" spans="1:14" ht="15" customHeight="1">
      <c r="A5" s="92"/>
      <c r="B5" s="93"/>
      <c r="C5" s="40" t="s">
        <v>29</v>
      </c>
      <c r="D5" s="41" t="s">
        <v>30</v>
      </c>
      <c r="E5" s="44" t="s">
        <v>31</v>
      </c>
      <c r="F5" s="40" t="s">
        <v>29</v>
      </c>
      <c r="G5" s="41" t="s">
        <v>30</v>
      </c>
      <c r="H5" s="41" t="s">
        <v>31</v>
      </c>
      <c r="I5" s="40" t="s">
        <v>29</v>
      </c>
      <c r="J5" s="42" t="s">
        <v>30</v>
      </c>
      <c r="K5" s="42" t="s">
        <v>31</v>
      </c>
      <c r="L5" s="40" t="s">
        <v>29</v>
      </c>
      <c r="M5" s="42" t="s">
        <v>30</v>
      </c>
      <c r="N5" s="42" t="s">
        <v>31</v>
      </c>
    </row>
    <row r="6" spans="1:14" ht="18" customHeight="1">
      <c r="A6" s="81" t="s">
        <v>32</v>
      </c>
      <c r="B6" s="82"/>
      <c r="C6" s="27">
        <f>C30+C45</f>
        <v>318934821</v>
      </c>
      <c r="D6" s="27">
        <f aca="true" t="shared" si="0" ref="D6:L6">D30+D45</f>
        <v>100</v>
      </c>
      <c r="E6" s="45">
        <f t="shared" si="0"/>
        <v>303.69991720712045</v>
      </c>
      <c r="F6" s="27">
        <f t="shared" si="0"/>
        <v>354385482</v>
      </c>
      <c r="G6" s="27">
        <f t="shared" si="0"/>
        <v>100</v>
      </c>
      <c r="H6" s="34">
        <f>F6/C6-1</f>
        <v>0.11115330991093009</v>
      </c>
      <c r="I6" s="27">
        <f t="shared" si="0"/>
        <v>230969477</v>
      </c>
      <c r="J6" s="27">
        <f t="shared" si="0"/>
        <v>100.00000000000001</v>
      </c>
      <c r="K6" s="34">
        <f>I6/F6-1</f>
        <v>-0.34825355797165525</v>
      </c>
      <c r="L6" s="27">
        <f t="shared" si="0"/>
        <v>562424955</v>
      </c>
      <c r="M6" s="27">
        <v>100</v>
      </c>
      <c r="N6" s="34">
        <f>L6/I6-1</f>
        <v>1.4350618198784768</v>
      </c>
    </row>
    <row r="7" spans="1:14" s="22" customFormat="1" ht="15" customHeight="1">
      <c r="A7" s="88" t="s">
        <v>35</v>
      </c>
      <c r="B7" s="32" t="s">
        <v>33</v>
      </c>
      <c r="C7" s="33">
        <f>C30</f>
        <v>207916342</v>
      </c>
      <c r="D7" s="33">
        <f aca="true" t="shared" si="1" ref="D7:L7">D30</f>
        <v>65.19085666096021</v>
      </c>
      <c r="E7" s="46">
        <f t="shared" si="1"/>
        <v>20.26772376706456</v>
      </c>
      <c r="F7" s="33">
        <f t="shared" si="1"/>
        <v>241169842</v>
      </c>
      <c r="G7" s="33">
        <f t="shared" si="1"/>
        <v>68.05296894188233</v>
      </c>
      <c r="H7" s="34">
        <f aca="true" t="shared" si="2" ref="H7:H12">F7/C7-1</f>
        <v>0.1599369230918848</v>
      </c>
      <c r="I7" s="33">
        <f t="shared" si="1"/>
        <v>225041098</v>
      </c>
      <c r="J7" s="33">
        <f t="shared" si="1"/>
        <v>97.43326301076571</v>
      </c>
      <c r="K7" s="34">
        <f aca="true" t="shared" si="3" ref="K7:K12">I7/F7-1</f>
        <v>-0.06687711807681163</v>
      </c>
      <c r="L7" s="33">
        <f t="shared" si="1"/>
        <v>278652147</v>
      </c>
      <c r="M7" s="33">
        <f>L7/L6*100</f>
        <v>49.54476939950149</v>
      </c>
      <c r="N7" s="34">
        <f aca="true" t="shared" si="4" ref="N7:N12">L7/I7-1</f>
        <v>0.23822781472564625</v>
      </c>
    </row>
    <row r="8" spans="1:14" ht="15" customHeight="1">
      <c r="A8" s="89"/>
      <c r="B8" s="25" t="s">
        <v>22</v>
      </c>
      <c r="C8" s="7">
        <f>C24</f>
        <v>32829806</v>
      </c>
      <c r="D8" s="7">
        <f aca="true" t="shared" si="5" ref="D8:L8">D24</f>
        <v>10.293578448745176</v>
      </c>
      <c r="E8" s="47">
        <f t="shared" si="5"/>
        <v>11.770089813688198</v>
      </c>
      <c r="F8" s="7">
        <f t="shared" si="5"/>
        <v>34721250</v>
      </c>
      <c r="G8" s="7">
        <f t="shared" si="5"/>
        <v>9.797593796463705</v>
      </c>
      <c r="H8" s="34">
        <f t="shared" si="2"/>
        <v>0.05761362098819589</v>
      </c>
      <c r="I8" s="7">
        <f t="shared" si="5"/>
        <v>25874294</v>
      </c>
      <c r="J8" s="7">
        <f t="shared" si="5"/>
        <v>11.202473303431344</v>
      </c>
      <c r="K8" s="34">
        <f t="shared" si="3"/>
        <v>-0.2547994671850812</v>
      </c>
      <c r="L8" s="7">
        <f t="shared" si="5"/>
        <v>35060570</v>
      </c>
      <c r="M8" s="35">
        <f>L8/L6*100</f>
        <v>6.233821897180931</v>
      </c>
      <c r="N8" s="34">
        <f t="shared" si="4"/>
        <v>0.3550348465546538</v>
      </c>
    </row>
    <row r="9" spans="1:14" ht="15" customHeight="1">
      <c r="A9" s="90"/>
      <c r="B9" s="25" t="s">
        <v>23</v>
      </c>
      <c r="C9" s="7">
        <f>C29</f>
        <v>175086536</v>
      </c>
      <c r="D9" s="7">
        <f aca="true" t="shared" si="6" ref="D9:L9">D29</f>
        <v>54.89727821221503</v>
      </c>
      <c r="E9" s="47">
        <f t="shared" si="6"/>
        <v>8.497633953376361</v>
      </c>
      <c r="F9" s="7">
        <f t="shared" si="6"/>
        <v>206448592</v>
      </c>
      <c r="G9" s="7">
        <f t="shared" si="6"/>
        <v>58.255375145418625</v>
      </c>
      <c r="H9" s="34">
        <f t="shared" si="2"/>
        <v>0.17912317369737663</v>
      </c>
      <c r="I9" s="7">
        <f t="shared" si="6"/>
        <v>199166804</v>
      </c>
      <c r="J9" s="7">
        <f t="shared" si="6"/>
        <v>86.23078970733437</v>
      </c>
      <c r="K9" s="34">
        <f t="shared" si="3"/>
        <v>-0.03527167673780984</v>
      </c>
      <c r="L9" s="7">
        <f t="shared" si="6"/>
        <v>243591577</v>
      </c>
      <c r="M9" s="35">
        <f>L29/L6*100</f>
        <v>43.31094750232055</v>
      </c>
      <c r="N9" s="34">
        <f t="shared" si="4"/>
        <v>0.22305309975250687</v>
      </c>
    </row>
    <row r="10" spans="1:14" s="22" customFormat="1" ht="15" customHeight="1">
      <c r="A10" s="88" t="s">
        <v>36</v>
      </c>
      <c r="B10" s="32" t="s">
        <v>34</v>
      </c>
      <c r="C10" s="33">
        <f>C45</f>
        <v>111018479</v>
      </c>
      <c r="D10" s="33">
        <f aca="true" t="shared" si="7" ref="D10:L10">D45</f>
        <v>34.8091433390398</v>
      </c>
      <c r="E10" s="46">
        <f t="shared" si="7"/>
        <v>283.43219344005587</v>
      </c>
      <c r="F10" s="33">
        <f t="shared" si="7"/>
        <v>113215640</v>
      </c>
      <c r="G10" s="33">
        <f t="shared" si="7"/>
        <v>31.94703105811767</v>
      </c>
      <c r="H10" s="34">
        <f t="shared" si="2"/>
        <v>0.01979094849606078</v>
      </c>
      <c r="I10" s="33">
        <f t="shared" si="7"/>
        <v>5928379</v>
      </c>
      <c r="J10" s="33">
        <f t="shared" si="7"/>
        <v>2.566736989234296</v>
      </c>
      <c r="K10" s="34">
        <f t="shared" si="3"/>
        <v>-0.9476363954662095</v>
      </c>
      <c r="L10" s="33">
        <f t="shared" si="7"/>
        <v>283772808</v>
      </c>
      <c r="M10" s="33">
        <f>M45</f>
        <v>50.45523060049851</v>
      </c>
      <c r="N10" s="34">
        <f t="shared" si="4"/>
        <v>46.86684656969469</v>
      </c>
    </row>
    <row r="11" spans="1:14" ht="15" customHeight="1">
      <c r="A11" s="89"/>
      <c r="B11" s="25" t="s">
        <v>22</v>
      </c>
      <c r="C11" s="7">
        <f>C40</f>
        <v>14534109</v>
      </c>
      <c r="D11" s="7">
        <f aca="true" t="shared" si="8" ref="D11:J11">D40</f>
        <v>4.557078137291255</v>
      </c>
      <c r="E11" s="47">
        <f t="shared" si="8"/>
        <v>206.3302651132625</v>
      </c>
      <c r="F11" s="7">
        <f t="shared" si="8"/>
        <v>15144127</v>
      </c>
      <c r="G11" s="7">
        <f t="shared" si="8"/>
        <v>4.273348590504619</v>
      </c>
      <c r="H11" s="34">
        <f t="shared" si="2"/>
        <v>0.04197147551322211</v>
      </c>
      <c r="I11" s="7">
        <f t="shared" si="8"/>
        <v>3663489</v>
      </c>
      <c r="J11" s="7">
        <f t="shared" si="8"/>
        <v>1.586135556777487</v>
      </c>
      <c r="K11" s="34">
        <f t="shared" si="3"/>
        <v>-0.7580917671913343</v>
      </c>
      <c r="L11" s="7">
        <f>L40</f>
        <v>36398566</v>
      </c>
      <c r="M11" s="7">
        <f>M40</f>
        <v>6.4717195914608725</v>
      </c>
      <c r="N11" s="34">
        <f t="shared" si="4"/>
        <v>8.935492095103875</v>
      </c>
    </row>
    <row r="12" spans="1:14" ht="15" customHeight="1">
      <c r="A12" s="90"/>
      <c r="B12" s="25" t="s">
        <v>23</v>
      </c>
      <c r="C12" s="7">
        <f>C44</f>
        <v>96484370</v>
      </c>
      <c r="D12" s="7">
        <f aca="true" t="shared" si="9" ref="D12:J12">D44</f>
        <v>30.252065201748543</v>
      </c>
      <c r="E12" s="47">
        <f t="shared" si="9"/>
        <v>77.10192832679336</v>
      </c>
      <c r="F12" s="7">
        <f t="shared" si="9"/>
        <v>98071513</v>
      </c>
      <c r="G12" s="7">
        <f t="shared" si="9"/>
        <v>27.67368246761305</v>
      </c>
      <c r="H12" s="34">
        <f t="shared" si="2"/>
        <v>0.016449742067031092</v>
      </c>
      <c r="I12" s="7">
        <f t="shared" si="9"/>
        <v>2264890</v>
      </c>
      <c r="J12" s="7">
        <f t="shared" si="9"/>
        <v>0.9806014324568091</v>
      </c>
      <c r="K12" s="34">
        <f t="shared" si="3"/>
        <v>-0.9769057300054094</v>
      </c>
      <c r="L12" s="7">
        <f>L44</f>
        <v>247374242</v>
      </c>
      <c r="M12" s="7">
        <f>M44</f>
        <v>43.98351100903764</v>
      </c>
      <c r="N12" s="34">
        <f t="shared" si="4"/>
        <v>108.22130522895152</v>
      </c>
    </row>
    <row r="15" spans="2:14" s="28" customFormat="1" ht="15" customHeight="1">
      <c r="B15" s="1" t="s">
        <v>17</v>
      </c>
      <c r="C15" s="29"/>
      <c r="D15" s="30"/>
      <c r="E15" s="48"/>
      <c r="F15" s="29"/>
      <c r="I15" s="29"/>
      <c r="J15" s="30"/>
      <c r="K15" s="30"/>
      <c r="L15" s="29"/>
      <c r="M15" s="30"/>
      <c r="N15" s="31" t="s">
        <v>18</v>
      </c>
    </row>
    <row r="16" spans="1:14" ht="15" customHeight="1">
      <c r="A16" s="77" t="s">
        <v>38</v>
      </c>
      <c r="B16" s="83"/>
      <c r="C16" s="71" t="s">
        <v>51</v>
      </c>
      <c r="D16" s="72"/>
      <c r="E16" s="73"/>
      <c r="F16" s="71" t="s">
        <v>52</v>
      </c>
      <c r="G16" s="72"/>
      <c r="H16" s="73"/>
      <c r="I16" s="71" t="s">
        <v>53</v>
      </c>
      <c r="J16" s="72"/>
      <c r="K16" s="73"/>
      <c r="L16" s="71" t="s">
        <v>54</v>
      </c>
      <c r="M16" s="72"/>
      <c r="N16" s="73"/>
    </row>
    <row r="17" spans="1:14" ht="15" customHeight="1">
      <c r="A17" s="84"/>
      <c r="B17" s="85"/>
      <c r="C17" s="40" t="s">
        <v>11</v>
      </c>
      <c r="D17" s="41" t="s">
        <v>12</v>
      </c>
      <c r="E17" s="44" t="s">
        <v>13</v>
      </c>
      <c r="F17" s="40" t="s">
        <v>11</v>
      </c>
      <c r="G17" s="41" t="s">
        <v>12</v>
      </c>
      <c r="H17" s="41" t="s">
        <v>13</v>
      </c>
      <c r="I17" s="40" t="s">
        <v>11</v>
      </c>
      <c r="J17" s="42" t="s">
        <v>12</v>
      </c>
      <c r="K17" s="42" t="s">
        <v>13</v>
      </c>
      <c r="L17" s="40" t="s">
        <v>11</v>
      </c>
      <c r="M17" s="42" t="s">
        <v>12</v>
      </c>
      <c r="N17" s="42" t="s">
        <v>13</v>
      </c>
    </row>
    <row r="18" spans="1:14" ht="15" customHeight="1">
      <c r="A18" s="88" t="s">
        <v>39</v>
      </c>
      <c r="B18" s="37" t="s">
        <v>40</v>
      </c>
      <c r="C18" s="7">
        <v>4900520</v>
      </c>
      <c r="D18" s="11">
        <v>1.5365271137954548</v>
      </c>
      <c r="E18" s="47">
        <v>-8.298120741344121</v>
      </c>
      <c r="F18" s="7">
        <v>4817176</v>
      </c>
      <c r="G18" s="8">
        <v>1.359303990901072</v>
      </c>
      <c r="H18" s="8">
        <v>-1.700717474880217</v>
      </c>
      <c r="I18" s="7">
        <v>1139011</v>
      </c>
      <c r="J18" s="8">
        <v>0.4931435161019133</v>
      </c>
      <c r="K18" s="8">
        <v>-76.35521309580551</v>
      </c>
      <c r="L18" s="20">
        <v>1912288</v>
      </c>
      <c r="M18" s="8">
        <v>0.6862635083159794</v>
      </c>
      <c r="N18" s="8">
        <f aca="true" t="shared" si="10" ref="N18:N27">(L18-I18)/I18*100</f>
        <v>67.8902135273496</v>
      </c>
    </row>
    <row r="19" spans="1:14" ht="15" customHeight="1">
      <c r="A19" s="98"/>
      <c r="B19" s="37" t="s">
        <v>1</v>
      </c>
      <c r="C19" s="7">
        <v>5606925</v>
      </c>
      <c r="D19" s="11">
        <v>1.7580159426994646</v>
      </c>
      <c r="E19" s="47">
        <v>-45.33572038188877</v>
      </c>
      <c r="F19" s="7">
        <v>9652372</v>
      </c>
      <c r="G19" s="8">
        <v>2.723692840216293</v>
      </c>
      <c r="H19" s="8">
        <v>72.15090267838433</v>
      </c>
      <c r="I19" s="7">
        <v>4173558</v>
      </c>
      <c r="J19" s="8">
        <v>1.8069738279746808</v>
      </c>
      <c r="K19" s="8">
        <v>-56.76132250186794</v>
      </c>
      <c r="L19" s="20">
        <v>3926318</v>
      </c>
      <c r="M19" s="8">
        <v>1.4090392061468666</v>
      </c>
      <c r="N19" s="8">
        <f t="shared" si="10"/>
        <v>-5.923962240371405</v>
      </c>
    </row>
    <row r="20" spans="1:14" ht="15" customHeight="1">
      <c r="A20" s="98"/>
      <c r="B20" s="38" t="s">
        <v>10</v>
      </c>
      <c r="C20" s="7">
        <v>279403</v>
      </c>
      <c r="D20" s="11">
        <v>0.08760504705129077</v>
      </c>
      <c r="E20" s="47">
        <v>71.21435881094926</v>
      </c>
      <c r="F20" s="7">
        <v>229441</v>
      </c>
      <c r="G20" s="8">
        <v>0.06474334069926713</v>
      </c>
      <c r="H20" s="8">
        <v>-17.88169776272982</v>
      </c>
      <c r="I20" s="7">
        <v>139000</v>
      </c>
      <c r="J20" s="8">
        <v>0.06018111215621794</v>
      </c>
      <c r="K20" s="8">
        <v>-39.4179767347597</v>
      </c>
      <c r="L20" s="20">
        <v>333204</v>
      </c>
      <c r="M20" s="8">
        <v>0.11957704384743174</v>
      </c>
      <c r="N20" s="8">
        <f t="shared" si="10"/>
        <v>139.71510791366904</v>
      </c>
    </row>
    <row r="21" spans="1:14" ht="15" customHeight="1">
      <c r="A21" s="98"/>
      <c r="B21" s="37" t="s">
        <v>41</v>
      </c>
      <c r="C21" s="7">
        <v>1231681</v>
      </c>
      <c r="D21" s="11">
        <v>0.3861858031487882</v>
      </c>
      <c r="E21" s="47">
        <v>-32.78453774945605</v>
      </c>
      <c r="F21" s="7">
        <v>3293101</v>
      </c>
      <c r="G21" s="8">
        <v>0.9292426375412298</v>
      </c>
      <c r="H21" s="8">
        <v>167.3663878877729</v>
      </c>
      <c r="I21" s="7">
        <v>544127</v>
      </c>
      <c r="J21" s="8">
        <v>0.23558394254839135</v>
      </c>
      <c r="K21" s="8">
        <v>-83.47675944345467</v>
      </c>
      <c r="L21" s="20">
        <v>762020</v>
      </c>
      <c r="M21" s="8">
        <v>0.2734664018217667</v>
      </c>
      <c r="N21" s="8">
        <f t="shared" si="10"/>
        <v>40.04451166731296</v>
      </c>
    </row>
    <row r="22" spans="1:14" ht="15" customHeight="1">
      <c r="A22" s="98"/>
      <c r="B22" s="37" t="s">
        <v>2</v>
      </c>
      <c r="C22" s="7">
        <v>8388388</v>
      </c>
      <c r="D22" s="11">
        <v>2.63012610968559</v>
      </c>
      <c r="E22" s="47">
        <v>-3.2092361902711324</v>
      </c>
      <c r="F22" s="7">
        <v>6896459</v>
      </c>
      <c r="G22" s="8">
        <v>1.9460331617083568</v>
      </c>
      <c r="H22" s="8">
        <v>-17.78564606215163</v>
      </c>
      <c r="I22" s="7">
        <v>7559241</v>
      </c>
      <c r="J22" s="8">
        <v>3.2728311542221658</v>
      </c>
      <c r="K22" s="8">
        <v>9.61046821274512</v>
      </c>
      <c r="L22" s="20">
        <v>6354913</v>
      </c>
      <c r="M22" s="8">
        <v>2.2805900002629445</v>
      </c>
      <c r="N22" s="8">
        <f t="shared" si="10"/>
        <v>-15.931864058838713</v>
      </c>
    </row>
    <row r="23" spans="1:14" ht="15" customHeight="1">
      <c r="A23" s="98"/>
      <c r="B23" s="37" t="s">
        <v>3</v>
      </c>
      <c r="C23" s="7">
        <v>12422889</v>
      </c>
      <c r="D23" s="11">
        <v>3.895118432364587</v>
      </c>
      <c r="E23" s="47">
        <v>30.183346065699006</v>
      </c>
      <c r="F23" s="7">
        <v>9832701</v>
      </c>
      <c r="G23" s="8">
        <v>2.774577825397486</v>
      </c>
      <c r="H23" s="8">
        <v>-20.850125924815075</v>
      </c>
      <c r="I23" s="7">
        <v>12319357</v>
      </c>
      <c r="J23" s="8">
        <v>5.3337597504279755</v>
      </c>
      <c r="K23" s="8">
        <v>25.28965337194734</v>
      </c>
      <c r="L23" s="20">
        <v>21771827</v>
      </c>
      <c r="M23" s="8">
        <v>7.813263681761619</v>
      </c>
      <c r="N23" s="8">
        <f t="shared" si="10"/>
        <v>76.72859874098948</v>
      </c>
    </row>
    <row r="24" spans="1:14" s="22" customFormat="1" ht="15" customHeight="1">
      <c r="A24" s="99"/>
      <c r="B24" s="60" t="s">
        <v>42</v>
      </c>
      <c r="C24" s="61">
        <f>SUM(C18:C23)</f>
        <v>32829806</v>
      </c>
      <c r="D24" s="61">
        <f aca="true" t="shared" si="11" ref="D24:N24">SUM(D18:D23)</f>
        <v>10.293578448745176</v>
      </c>
      <c r="E24" s="62">
        <f t="shared" si="11"/>
        <v>11.770089813688198</v>
      </c>
      <c r="F24" s="61">
        <f t="shared" si="11"/>
        <v>34721250</v>
      </c>
      <c r="G24" s="61">
        <f t="shared" si="11"/>
        <v>9.797593796463705</v>
      </c>
      <c r="H24" s="61">
        <f t="shared" si="11"/>
        <v>181.29910334158046</v>
      </c>
      <c r="I24" s="61">
        <f t="shared" si="11"/>
        <v>25874294</v>
      </c>
      <c r="J24" s="61">
        <f t="shared" si="11"/>
        <v>11.202473303431344</v>
      </c>
      <c r="K24" s="61">
        <f t="shared" si="11"/>
        <v>-221.11115019119532</v>
      </c>
      <c r="L24" s="61">
        <f t="shared" si="11"/>
        <v>35060570</v>
      </c>
      <c r="M24" s="61">
        <f t="shared" si="11"/>
        <v>12.582199842156609</v>
      </c>
      <c r="N24" s="61">
        <f t="shared" si="11"/>
        <v>302.522605550111</v>
      </c>
    </row>
    <row r="25" spans="1:14" ht="15" customHeight="1">
      <c r="A25" s="88" t="s">
        <v>43</v>
      </c>
      <c r="B25" s="37" t="s">
        <v>5</v>
      </c>
      <c r="C25" s="7">
        <v>13113822</v>
      </c>
      <c r="D25" s="11">
        <v>4.111756113328246</v>
      </c>
      <c r="E25" s="47">
        <v>-4.339475317440565</v>
      </c>
      <c r="F25" s="7">
        <v>35205193</v>
      </c>
      <c r="G25" s="8">
        <v>9.934152155815458</v>
      </c>
      <c r="H25" s="8">
        <v>168.4586766542965</v>
      </c>
      <c r="I25" s="7">
        <v>1842340</v>
      </c>
      <c r="J25" s="8">
        <v>0.7976551810783207</v>
      </c>
      <c r="K25" s="8">
        <v>-94.76685158351496</v>
      </c>
      <c r="L25" s="20">
        <v>1179176</v>
      </c>
      <c r="M25" s="8">
        <v>0.4231713312440402</v>
      </c>
      <c r="N25" s="8">
        <f t="shared" si="10"/>
        <v>-35.9957445422669</v>
      </c>
    </row>
    <row r="26" spans="1:14" ht="15" customHeight="1">
      <c r="A26" s="98"/>
      <c r="B26" s="37" t="s">
        <v>6</v>
      </c>
      <c r="C26" s="7">
        <v>101917743</v>
      </c>
      <c r="D26" s="11">
        <v>31.95566501031256</v>
      </c>
      <c r="E26" s="47">
        <v>-8.47549924119731</v>
      </c>
      <c r="F26" s="7">
        <v>110343478</v>
      </c>
      <c r="G26" s="8">
        <v>31.136568399266423</v>
      </c>
      <c r="H26" s="8">
        <v>8.267191513454138</v>
      </c>
      <c r="I26" s="7">
        <v>153723510</v>
      </c>
      <c r="J26" s="8">
        <v>66.55576831911864</v>
      </c>
      <c r="K26" s="8">
        <v>39.31363483032499</v>
      </c>
      <c r="L26" s="20">
        <v>183331016</v>
      </c>
      <c r="M26" s="8">
        <v>65.79207013969284</v>
      </c>
      <c r="N26" s="8">
        <f t="shared" si="10"/>
        <v>19.260232868739465</v>
      </c>
    </row>
    <row r="27" spans="1:14" ht="15" customHeight="1">
      <c r="A27" s="98"/>
      <c r="B27" s="37" t="s">
        <v>8</v>
      </c>
      <c r="C27" s="7">
        <v>60054971</v>
      </c>
      <c r="D27" s="11">
        <v>18.82985708857422</v>
      </c>
      <c r="E27" s="47">
        <v>21.312608512014236</v>
      </c>
      <c r="F27" s="7">
        <v>60899921</v>
      </c>
      <c r="G27" s="8">
        <v>17.184654590336745</v>
      </c>
      <c r="H27" s="8">
        <v>1.406960965812472</v>
      </c>
      <c r="I27" s="7">
        <v>43600954</v>
      </c>
      <c r="J27" s="8">
        <v>18.877366207137406</v>
      </c>
      <c r="K27" s="8">
        <v>-28.405565583574404</v>
      </c>
      <c r="L27" s="20">
        <v>54710213</v>
      </c>
      <c r="M27" s="8">
        <v>19.633874559739173</v>
      </c>
      <c r="N27" s="8">
        <f t="shared" si="10"/>
        <v>25.479394327014038</v>
      </c>
    </row>
    <row r="28" spans="1:14" ht="15" customHeight="1">
      <c r="A28" s="98"/>
      <c r="B28" s="37" t="s">
        <v>14</v>
      </c>
      <c r="C28" s="7"/>
      <c r="D28" s="11"/>
      <c r="E28" s="47"/>
      <c r="F28" s="7"/>
      <c r="G28" s="8"/>
      <c r="H28" s="8"/>
      <c r="I28" s="7"/>
      <c r="J28" s="8"/>
      <c r="K28" s="8"/>
      <c r="L28" s="20">
        <v>4371172</v>
      </c>
      <c r="M28" s="8">
        <v>1.5686841271673388</v>
      </c>
      <c r="N28" s="8"/>
    </row>
    <row r="29" spans="1:14" s="22" customFormat="1" ht="15" customHeight="1">
      <c r="A29" s="99"/>
      <c r="B29" s="60" t="s">
        <v>44</v>
      </c>
      <c r="C29" s="61">
        <f>SUM(C25:C28)</f>
        <v>175086536</v>
      </c>
      <c r="D29" s="61">
        <f aca="true" t="shared" si="12" ref="D29:N29">SUM(D25:D28)</f>
        <v>54.89727821221503</v>
      </c>
      <c r="E29" s="62">
        <f t="shared" si="12"/>
        <v>8.497633953376361</v>
      </c>
      <c r="F29" s="61">
        <f t="shared" si="12"/>
        <v>206448592</v>
      </c>
      <c r="G29" s="61">
        <f t="shared" si="12"/>
        <v>58.255375145418625</v>
      </c>
      <c r="H29" s="61">
        <f t="shared" si="12"/>
        <v>178.13282913356312</v>
      </c>
      <c r="I29" s="61">
        <f t="shared" si="12"/>
        <v>199166804</v>
      </c>
      <c r="J29" s="61">
        <f t="shared" si="12"/>
        <v>86.23078970733437</v>
      </c>
      <c r="K29" s="61">
        <f t="shared" si="12"/>
        <v>-83.85878233676438</v>
      </c>
      <c r="L29" s="61">
        <f t="shared" si="12"/>
        <v>243591577</v>
      </c>
      <c r="M29" s="61">
        <f t="shared" si="12"/>
        <v>87.41780015784339</v>
      </c>
      <c r="N29" s="61">
        <f t="shared" si="12"/>
        <v>8.743882653486605</v>
      </c>
    </row>
    <row r="30" spans="1:14" s="22" customFormat="1" ht="15" customHeight="1">
      <c r="A30" s="81" t="s">
        <v>21</v>
      </c>
      <c r="B30" s="100"/>
      <c r="C30" s="27">
        <f>C24+C29</f>
        <v>207916342</v>
      </c>
      <c r="D30" s="27">
        <f aca="true" t="shared" si="13" ref="D30:N30">D24+D29</f>
        <v>65.19085666096021</v>
      </c>
      <c r="E30" s="45">
        <f t="shared" si="13"/>
        <v>20.26772376706456</v>
      </c>
      <c r="F30" s="27">
        <f t="shared" si="13"/>
        <v>241169842</v>
      </c>
      <c r="G30" s="27">
        <f t="shared" si="13"/>
        <v>68.05296894188233</v>
      </c>
      <c r="H30" s="27">
        <f t="shared" si="13"/>
        <v>359.4319324751436</v>
      </c>
      <c r="I30" s="27">
        <f t="shared" si="13"/>
        <v>225041098</v>
      </c>
      <c r="J30" s="27">
        <f t="shared" si="13"/>
        <v>97.43326301076571</v>
      </c>
      <c r="K30" s="27">
        <f t="shared" si="13"/>
        <v>-304.9699325279597</v>
      </c>
      <c r="L30" s="27">
        <f t="shared" si="13"/>
        <v>278652147</v>
      </c>
      <c r="M30" s="27">
        <f t="shared" si="13"/>
        <v>100</v>
      </c>
      <c r="N30" s="27">
        <f t="shared" si="13"/>
        <v>311.2664882035976</v>
      </c>
    </row>
    <row r="31" spans="2:14" ht="15" customHeight="1">
      <c r="B31" s="17"/>
      <c r="C31" s="9"/>
      <c r="D31" s="18"/>
      <c r="E31" s="49"/>
      <c r="F31" s="9"/>
      <c r="G31" s="19"/>
      <c r="H31" s="16"/>
      <c r="I31" s="9"/>
      <c r="J31" s="10"/>
      <c r="K31" s="10"/>
      <c r="L31" s="9"/>
      <c r="M31" s="10"/>
      <c r="N31" s="10"/>
    </row>
    <row r="34" spans="2:14" s="28" customFormat="1" ht="15" customHeight="1">
      <c r="B34" s="75" t="s">
        <v>16</v>
      </c>
      <c r="C34" s="76"/>
      <c r="D34" s="30"/>
      <c r="E34" s="48"/>
      <c r="F34" s="29"/>
      <c r="I34" s="29"/>
      <c r="J34" s="30"/>
      <c r="K34" s="30"/>
      <c r="L34" s="29"/>
      <c r="M34" s="30"/>
      <c r="N34" s="30"/>
    </row>
    <row r="35" spans="1:14" ht="15" customHeight="1">
      <c r="A35" s="77" t="s">
        <v>38</v>
      </c>
      <c r="B35" s="78"/>
      <c r="C35" s="71" t="s">
        <v>51</v>
      </c>
      <c r="D35" s="72"/>
      <c r="E35" s="73"/>
      <c r="F35" s="71" t="s">
        <v>52</v>
      </c>
      <c r="G35" s="72"/>
      <c r="H35" s="73"/>
      <c r="I35" s="71" t="s">
        <v>53</v>
      </c>
      <c r="J35" s="72"/>
      <c r="K35" s="73"/>
      <c r="L35" s="71" t="s">
        <v>54</v>
      </c>
      <c r="M35" s="72"/>
      <c r="N35" s="73"/>
    </row>
    <row r="36" spans="1:14" ht="15" customHeight="1">
      <c r="A36" s="79"/>
      <c r="B36" s="80"/>
      <c r="C36" s="40" t="s">
        <v>11</v>
      </c>
      <c r="D36" s="41" t="s">
        <v>12</v>
      </c>
      <c r="E36" s="44" t="s">
        <v>13</v>
      </c>
      <c r="F36" s="40" t="s">
        <v>11</v>
      </c>
      <c r="G36" s="41" t="s">
        <v>12</v>
      </c>
      <c r="H36" s="41" t="s">
        <v>13</v>
      </c>
      <c r="I36" s="40" t="s">
        <v>11</v>
      </c>
      <c r="J36" s="42" t="s">
        <v>12</v>
      </c>
      <c r="K36" s="42" t="s">
        <v>13</v>
      </c>
      <c r="L36" s="40" t="s">
        <v>11</v>
      </c>
      <c r="M36" s="42" t="s">
        <v>12</v>
      </c>
      <c r="N36" s="42" t="s">
        <v>13</v>
      </c>
    </row>
    <row r="37" spans="1:14" ht="15" customHeight="1">
      <c r="A37" s="94" t="s">
        <v>37</v>
      </c>
      <c r="B37" s="25" t="s">
        <v>0</v>
      </c>
      <c r="C37" s="7">
        <v>4335855</v>
      </c>
      <c r="D37" s="11">
        <v>1.3594799672250275</v>
      </c>
      <c r="E37" s="47">
        <v>55.62151266584689</v>
      </c>
      <c r="F37" s="7">
        <v>4912197</v>
      </c>
      <c r="G37" s="8">
        <v>1.386116883873928</v>
      </c>
      <c r="H37" s="8">
        <v>13.292464807979048</v>
      </c>
      <c r="I37" s="7">
        <v>1464665</v>
      </c>
      <c r="J37" s="8">
        <v>0.6341379038581795</v>
      </c>
      <c r="K37" s="8">
        <v>-70.1830972984186</v>
      </c>
      <c r="L37" s="20"/>
      <c r="M37" s="8">
        <v>0</v>
      </c>
      <c r="N37" s="8">
        <f>(L37-I37)/I37*100</f>
        <v>-100</v>
      </c>
    </row>
    <row r="38" spans="1:14" ht="15" customHeight="1">
      <c r="A38" s="95"/>
      <c r="B38" s="25" t="s">
        <v>45</v>
      </c>
      <c r="C38" s="7">
        <v>2617437</v>
      </c>
      <c r="D38" s="11">
        <v>0.820680850022331</v>
      </c>
      <c r="E38" s="47">
        <v>50.204610287843145</v>
      </c>
      <c r="F38" s="7">
        <v>6770688</v>
      </c>
      <c r="G38" s="8">
        <v>1.910543276713576</v>
      </c>
      <c r="H38" s="8">
        <v>158.6762546720322</v>
      </c>
      <c r="I38" s="7">
        <v>1460119</v>
      </c>
      <c r="J38" s="8">
        <v>0.6321696784203221</v>
      </c>
      <c r="K38" s="8">
        <v>-78.43470264764821</v>
      </c>
      <c r="L38" s="20"/>
      <c r="M38" s="8">
        <v>0</v>
      </c>
      <c r="N38" s="8">
        <f>(L38-I38)/I38*100</f>
        <v>-100</v>
      </c>
    </row>
    <row r="39" spans="1:14" ht="15" customHeight="1">
      <c r="A39" s="95"/>
      <c r="B39" s="25" t="s">
        <v>46</v>
      </c>
      <c r="C39" s="7">
        <v>7580817</v>
      </c>
      <c r="D39" s="11">
        <v>2.376917320043897</v>
      </c>
      <c r="E39" s="47">
        <v>100.50414215957247</v>
      </c>
      <c r="F39" s="7">
        <v>3461242</v>
      </c>
      <c r="G39" s="8">
        <v>0.976688429917115</v>
      </c>
      <c r="H39" s="8">
        <v>-54.34209795593272</v>
      </c>
      <c r="I39" s="7">
        <v>738705</v>
      </c>
      <c r="J39" s="8">
        <v>0.3198279744989854</v>
      </c>
      <c r="K39" s="8">
        <v>-78.65780549294155</v>
      </c>
      <c r="L39" s="20"/>
      <c r="M39" s="8">
        <v>0</v>
      </c>
      <c r="N39" s="8">
        <f>(L39-I39)/I39*100</f>
        <v>-100</v>
      </c>
    </row>
    <row r="40" spans="1:14" s="22" customFormat="1" ht="15" customHeight="1">
      <c r="A40" s="96"/>
      <c r="B40" s="63" t="s">
        <v>47</v>
      </c>
      <c r="C40" s="64">
        <f>C37+C38+C39</f>
        <v>14534109</v>
      </c>
      <c r="D40" s="64">
        <f aca="true" t="shared" si="14" ref="D40:N40">D37+D38+D39</f>
        <v>4.557078137291255</v>
      </c>
      <c r="E40" s="65">
        <f t="shared" si="14"/>
        <v>206.3302651132625</v>
      </c>
      <c r="F40" s="64">
        <f t="shared" si="14"/>
        <v>15144127</v>
      </c>
      <c r="G40" s="64">
        <f t="shared" si="14"/>
        <v>4.273348590504619</v>
      </c>
      <c r="H40" s="64">
        <f t="shared" si="14"/>
        <v>117.62662152407853</v>
      </c>
      <c r="I40" s="64">
        <f t="shared" si="14"/>
        <v>3663489</v>
      </c>
      <c r="J40" s="64">
        <f t="shared" si="14"/>
        <v>1.586135556777487</v>
      </c>
      <c r="K40" s="64">
        <f t="shared" si="14"/>
        <v>-227.27560543900836</v>
      </c>
      <c r="L40" s="64">
        <v>36398566</v>
      </c>
      <c r="M40" s="66">
        <f>L40/L6*100</f>
        <v>6.4717195914608725</v>
      </c>
      <c r="N40" s="64">
        <f t="shared" si="14"/>
        <v>-300</v>
      </c>
    </row>
    <row r="41" spans="1:14" ht="15" customHeight="1">
      <c r="A41" s="94" t="s">
        <v>50</v>
      </c>
      <c r="B41" s="25" t="s">
        <v>7</v>
      </c>
      <c r="C41" s="7">
        <v>74206425</v>
      </c>
      <c r="D41" s="11">
        <v>23.266956165943387</v>
      </c>
      <c r="E41" s="47">
        <v>32.18351646824824</v>
      </c>
      <c r="F41" s="7">
        <v>85414852</v>
      </c>
      <c r="G41" s="8">
        <v>24.102243556354264</v>
      </c>
      <c r="H41" s="8">
        <v>15.104388871987837</v>
      </c>
      <c r="I41" s="7">
        <v>1015930</v>
      </c>
      <c r="J41" s="8">
        <v>0.4398546566393273</v>
      </c>
      <c r="K41" s="8">
        <v>-98.81059326778438</v>
      </c>
      <c r="L41" s="20"/>
      <c r="M41" s="8">
        <v>0</v>
      </c>
      <c r="N41" s="8">
        <f>(L41-I41)/I41*100</f>
        <v>-100</v>
      </c>
    </row>
    <row r="42" spans="1:14" ht="15" customHeight="1">
      <c r="A42" s="95"/>
      <c r="B42" s="25" t="s">
        <v>4</v>
      </c>
      <c r="C42" s="7">
        <v>8049526</v>
      </c>
      <c r="D42" s="11">
        <v>2.5238780684909914</v>
      </c>
      <c r="E42" s="47">
        <v>5.78129474204468</v>
      </c>
      <c r="F42" s="7">
        <v>5730453</v>
      </c>
      <c r="G42" s="8">
        <v>1.6170112183094454</v>
      </c>
      <c r="H42" s="8">
        <v>-28.8100566418445</v>
      </c>
      <c r="I42" s="7">
        <v>49390</v>
      </c>
      <c r="J42" s="8">
        <v>0.021383777909320893</v>
      </c>
      <c r="K42" s="8">
        <v>-99.13811351388799</v>
      </c>
      <c r="L42" s="20"/>
      <c r="M42" s="8">
        <v>0</v>
      </c>
      <c r="N42" s="8">
        <f>(L42-I42)/I42*100</f>
        <v>-100</v>
      </c>
    </row>
    <row r="43" spans="1:14" ht="15" customHeight="1">
      <c r="A43" s="95"/>
      <c r="B43" s="25" t="s">
        <v>48</v>
      </c>
      <c r="C43" s="7">
        <v>14228419</v>
      </c>
      <c r="D43" s="11">
        <v>4.461230967314165</v>
      </c>
      <c r="E43" s="47">
        <v>39.137117116500434</v>
      </c>
      <c r="F43" s="7">
        <v>6926208</v>
      </c>
      <c r="G43" s="8">
        <v>1.9544276929493405</v>
      </c>
      <c r="H43" s="8">
        <v>-51.32130983772688</v>
      </c>
      <c r="I43" s="7">
        <v>1199570</v>
      </c>
      <c r="J43" s="8">
        <v>0.5193629979081609</v>
      </c>
      <c r="K43" s="8">
        <v>-82.68071071501174</v>
      </c>
      <c r="L43" s="20"/>
      <c r="M43" s="8">
        <v>0</v>
      </c>
      <c r="N43" s="8">
        <f>(L43-I43)/I43*100</f>
        <v>-100</v>
      </c>
    </row>
    <row r="44" spans="1:14" s="22" customFormat="1" ht="15" customHeight="1">
      <c r="A44" s="96"/>
      <c r="B44" s="67" t="s">
        <v>49</v>
      </c>
      <c r="C44" s="68">
        <f>C41+C42+C43</f>
        <v>96484370</v>
      </c>
      <c r="D44" s="68">
        <f aca="true" t="shared" si="15" ref="D44:N44">D41+D42+D43</f>
        <v>30.252065201748543</v>
      </c>
      <c r="E44" s="69">
        <f t="shared" si="15"/>
        <v>77.10192832679336</v>
      </c>
      <c r="F44" s="68">
        <f t="shared" si="15"/>
        <v>98071513</v>
      </c>
      <c r="G44" s="68">
        <f t="shared" si="15"/>
        <v>27.67368246761305</v>
      </c>
      <c r="H44" s="68">
        <f t="shared" si="15"/>
        <v>-65.02697760758355</v>
      </c>
      <c r="I44" s="68">
        <f t="shared" si="15"/>
        <v>2264890</v>
      </c>
      <c r="J44" s="68">
        <f t="shared" si="15"/>
        <v>0.9806014324568091</v>
      </c>
      <c r="K44" s="68">
        <f t="shared" si="15"/>
        <v>-280.62941749668414</v>
      </c>
      <c r="L44" s="68">
        <v>247374242</v>
      </c>
      <c r="M44" s="68">
        <f>L44/L6*100</f>
        <v>43.98351100903764</v>
      </c>
      <c r="N44" s="68">
        <f t="shared" si="15"/>
        <v>-300</v>
      </c>
    </row>
    <row r="45" spans="1:14" s="22" customFormat="1" ht="15" customHeight="1">
      <c r="A45" s="81" t="s">
        <v>20</v>
      </c>
      <c r="B45" s="97"/>
      <c r="C45" s="27">
        <f>C40+C44</f>
        <v>111018479</v>
      </c>
      <c r="D45" s="27">
        <f aca="true" t="shared" si="16" ref="D45:N45">D40+D44</f>
        <v>34.8091433390398</v>
      </c>
      <c r="E45" s="45">
        <f t="shared" si="16"/>
        <v>283.43219344005587</v>
      </c>
      <c r="F45" s="27">
        <f t="shared" si="16"/>
        <v>113215640</v>
      </c>
      <c r="G45" s="27">
        <f t="shared" si="16"/>
        <v>31.94703105811767</v>
      </c>
      <c r="H45" s="27">
        <f t="shared" si="16"/>
        <v>52.59964391649498</v>
      </c>
      <c r="I45" s="27">
        <f t="shared" si="16"/>
        <v>5928379</v>
      </c>
      <c r="J45" s="27">
        <f t="shared" si="16"/>
        <v>2.566736989234296</v>
      </c>
      <c r="K45" s="27">
        <f t="shared" si="16"/>
        <v>-507.9050229356925</v>
      </c>
      <c r="L45" s="27">
        <f t="shared" si="16"/>
        <v>283772808</v>
      </c>
      <c r="M45" s="36">
        <f>L45/L6*100</f>
        <v>50.45523060049851</v>
      </c>
      <c r="N45" s="27">
        <f t="shared" si="16"/>
        <v>-600</v>
      </c>
    </row>
    <row r="47" spans="1:15" ht="15" customHeight="1" thickBot="1">
      <c r="A47" s="52" t="s">
        <v>76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 t="s">
        <v>77</v>
      </c>
    </row>
    <row r="48" spans="1:15" ht="15" customHeight="1" thickBot="1">
      <c r="A48" s="70" t="s">
        <v>80</v>
      </c>
      <c r="B48" s="70" t="s">
        <v>78</v>
      </c>
      <c r="C48" s="70"/>
      <c r="D48" s="70"/>
      <c r="E48" s="70" t="s">
        <v>79</v>
      </c>
      <c r="F48" s="70"/>
      <c r="G48" s="70"/>
      <c r="H48" s="70" t="s">
        <v>81</v>
      </c>
      <c r="I48" s="70"/>
      <c r="J48" s="70"/>
      <c r="K48" s="70" t="s">
        <v>82</v>
      </c>
      <c r="L48" s="70"/>
      <c r="M48" s="70"/>
      <c r="N48" s="70" t="s">
        <v>83</v>
      </c>
      <c r="O48" s="70"/>
    </row>
    <row r="49" spans="1:15" ht="15" customHeight="1" thickBot="1">
      <c r="A49" s="70"/>
      <c r="B49" s="55" t="s">
        <v>84</v>
      </c>
      <c r="C49" s="55" t="s">
        <v>85</v>
      </c>
      <c r="D49" s="55" t="s">
        <v>86</v>
      </c>
      <c r="E49" s="55" t="s">
        <v>84</v>
      </c>
      <c r="F49" s="55" t="s">
        <v>85</v>
      </c>
      <c r="G49" s="55" t="s">
        <v>86</v>
      </c>
      <c r="H49" s="55" t="s">
        <v>84</v>
      </c>
      <c r="I49" s="55" t="s">
        <v>85</v>
      </c>
      <c r="J49" s="55" t="s">
        <v>86</v>
      </c>
      <c r="K49" s="55" t="s">
        <v>84</v>
      </c>
      <c r="L49" s="55" t="s">
        <v>85</v>
      </c>
      <c r="M49" s="55" t="s">
        <v>86</v>
      </c>
      <c r="N49" s="55" t="s">
        <v>84</v>
      </c>
      <c r="O49" s="55" t="s">
        <v>85</v>
      </c>
    </row>
    <row r="50" spans="1:15" ht="15" customHeight="1" thickBot="1">
      <c r="A50" s="56" t="s">
        <v>87</v>
      </c>
      <c r="B50" s="56">
        <v>7800</v>
      </c>
      <c r="C50" s="56"/>
      <c r="D50" s="56"/>
      <c r="E50" s="56">
        <v>6800</v>
      </c>
      <c r="F50" s="56"/>
      <c r="G50" s="56"/>
      <c r="H50" s="56">
        <v>5200</v>
      </c>
      <c r="I50" s="56"/>
      <c r="J50" s="56"/>
      <c r="K50" s="56">
        <v>4500</v>
      </c>
      <c r="L50" s="56"/>
      <c r="M50" s="56"/>
      <c r="N50" s="56">
        <v>4200</v>
      </c>
      <c r="O50" s="56"/>
    </row>
    <row r="51" spans="1:15" ht="15" customHeight="1" thickBot="1">
      <c r="A51" s="58" t="s">
        <v>88</v>
      </c>
      <c r="B51" s="56">
        <v>5200</v>
      </c>
      <c r="C51" s="57">
        <f>B51/B50</f>
        <v>0.6666666666666666</v>
      </c>
      <c r="D51" s="57">
        <f>(B51-E51)/E51</f>
        <v>0.20930232558139536</v>
      </c>
      <c r="E51" s="56">
        <v>4300</v>
      </c>
      <c r="F51" s="57">
        <f>E51/E50</f>
        <v>0.6323529411764706</v>
      </c>
      <c r="G51" s="57">
        <f>(E51-H51)/H51</f>
        <v>0.30303030303030304</v>
      </c>
      <c r="H51" s="56">
        <v>3300</v>
      </c>
      <c r="I51" s="57">
        <f>H51/H50</f>
        <v>0.6346153846153846</v>
      </c>
      <c r="J51" s="57">
        <f>(H51-K51)/K51</f>
        <v>0.1</v>
      </c>
      <c r="K51" s="56">
        <v>3000</v>
      </c>
      <c r="L51" s="57">
        <f>K51/K50</f>
        <v>0.6666666666666666</v>
      </c>
      <c r="M51" s="57">
        <f>(K51-N51)/N51</f>
        <v>0.1111111111111111</v>
      </c>
      <c r="N51" s="56">
        <v>2700</v>
      </c>
      <c r="O51" s="57">
        <f>N51/N50</f>
        <v>0.6428571428571429</v>
      </c>
    </row>
    <row r="52" spans="1:15" ht="15" customHeight="1" thickBot="1">
      <c r="A52" s="56" t="s">
        <v>89</v>
      </c>
      <c r="B52" s="56">
        <v>370</v>
      </c>
      <c r="C52" s="57">
        <f>B52/B50</f>
        <v>0.047435897435897434</v>
      </c>
      <c r="D52" s="57">
        <f>(B52-E52)/E52</f>
        <v>0.13149847094801223</v>
      </c>
      <c r="E52" s="56">
        <v>327</v>
      </c>
      <c r="F52" s="57">
        <f>E52/E50</f>
        <v>0.04808823529411765</v>
      </c>
      <c r="G52" s="57">
        <f>(E52-H52)/H52</f>
        <v>0.19343065693430658</v>
      </c>
      <c r="H52" s="56">
        <v>274</v>
      </c>
      <c r="I52" s="57">
        <f>H52/H50</f>
        <v>0.05269230769230769</v>
      </c>
      <c r="J52" s="57">
        <f>(H52-K52)/K52</f>
        <v>0.33658536585365856</v>
      </c>
      <c r="K52" s="56">
        <v>205</v>
      </c>
      <c r="L52" s="57">
        <f>K52/K50</f>
        <v>0.04555555555555556</v>
      </c>
      <c r="M52" s="57">
        <f>(K52-N52)/N52</f>
        <v>0.01485148514851485</v>
      </c>
      <c r="N52" s="56">
        <v>202</v>
      </c>
      <c r="O52" s="57">
        <f>N52/N50</f>
        <v>0.048095238095238094</v>
      </c>
    </row>
    <row r="53" spans="1:2" ht="15" customHeight="1">
      <c r="A53" s="4" t="s">
        <v>90</v>
      </c>
      <c r="B53" s="59">
        <v>108</v>
      </c>
    </row>
  </sheetData>
  <mergeCells count="32">
    <mergeCell ref="A37:A40"/>
    <mergeCell ref="A41:A44"/>
    <mergeCell ref="A45:B45"/>
    <mergeCell ref="A18:A24"/>
    <mergeCell ref="A25:A29"/>
    <mergeCell ref="A30:B30"/>
    <mergeCell ref="A6:B6"/>
    <mergeCell ref="A16:B17"/>
    <mergeCell ref="A2:N2"/>
    <mergeCell ref="A7:A9"/>
    <mergeCell ref="A10:A12"/>
    <mergeCell ref="A4:B5"/>
    <mergeCell ref="L4:N4"/>
    <mergeCell ref="L16:N16"/>
    <mergeCell ref="C16:E16"/>
    <mergeCell ref="F16:H16"/>
    <mergeCell ref="L35:N35"/>
    <mergeCell ref="B34:C34"/>
    <mergeCell ref="C35:E35"/>
    <mergeCell ref="F35:H35"/>
    <mergeCell ref="I35:K35"/>
    <mergeCell ref="A35:B36"/>
    <mergeCell ref="I16:K16"/>
    <mergeCell ref="C4:E4"/>
    <mergeCell ref="F4:H4"/>
    <mergeCell ref="I4:K4"/>
    <mergeCell ref="K48:M48"/>
    <mergeCell ref="N48:O48"/>
    <mergeCell ref="A48:A49"/>
    <mergeCell ref="B48:D48"/>
    <mergeCell ref="E48:G48"/>
    <mergeCell ref="H48:J48"/>
  </mergeCells>
  <printOptions/>
  <pageMargins left="0.57" right="0.22" top="0.7" bottom="0.73" header="0.5" footer="0.5"/>
  <pageSetup horizontalDpi="600" verticalDpi="600" orientation="landscape" paperSize="13" scale="75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view="pageBreakPreview" zoomScaleSheetLayoutView="100" workbookViewId="0" topLeftCell="A4">
      <selection activeCell="L11" sqref="L11"/>
    </sheetView>
  </sheetViews>
  <sheetFormatPr defaultColWidth="8.88671875" defaultRowHeight="15" customHeight="1"/>
  <cols>
    <col min="1" max="1" width="3.99609375" style="4" customWidth="1"/>
    <col min="2" max="2" width="13.5546875" style="12" customWidth="1"/>
    <col min="3" max="6" width="11.88671875" style="2" customWidth="1"/>
    <col min="7" max="16384" width="8.88671875" style="4" customWidth="1"/>
  </cols>
  <sheetData>
    <row r="2" spans="2:6" s="15" customFormat="1" ht="15" customHeight="1">
      <c r="B2" s="5"/>
      <c r="C2" s="13"/>
      <c r="D2" s="13"/>
      <c r="E2" s="13"/>
      <c r="F2" s="13"/>
    </row>
    <row r="3" spans="1:6" ht="18" customHeight="1">
      <c r="A3" s="81" t="s">
        <v>55</v>
      </c>
      <c r="B3" s="82"/>
      <c r="C3" s="27">
        <f>C25+C38</f>
        <v>318934821</v>
      </c>
      <c r="D3" s="27">
        <f>D25+D38</f>
        <v>354385482</v>
      </c>
      <c r="E3" s="27">
        <f>E25+E38</f>
        <v>230969477</v>
      </c>
      <c r="F3" s="27">
        <f>F25+F38</f>
        <v>562424955</v>
      </c>
    </row>
    <row r="4" spans="1:6" s="22" customFormat="1" ht="15" customHeight="1">
      <c r="A4" s="88" t="s">
        <v>56</v>
      </c>
      <c r="B4" s="32" t="s">
        <v>33</v>
      </c>
      <c r="C4" s="33">
        <f>C25</f>
        <v>207916342</v>
      </c>
      <c r="D4" s="33">
        <f>D25</f>
        <v>241169842</v>
      </c>
      <c r="E4" s="33">
        <f>E25</f>
        <v>225041098</v>
      </c>
      <c r="F4" s="33">
        <f>F25</f>
        <v>278652147</v>
      </c>
    </row>
    <row r="5" spans="1:6" ht="15" customHeight="1">
      <c r="A5" s="89"/>
      <c r="B5" s="25" t="s">
        <v>57</v>
      </c>
      <c r="C5" s="7">
        <f>C19</f>
        <v>32829806</v>
      </c>
      <c r="D5" s="7">
        <f>D19</f>
        <v>34721250</v>
      </c>
      <c r="E5" s="7">
        <f>E19</f>
        <v>25874294</v>
      </c>
      <c r="F5" s="7">
        <f>F19</f>
        <v>35060570</v>
      </c>
    </row>
    <row r="6" spans="1:6" ht="15" customHeight="1">
      <c r="A6" s="90"/>
      <c r="B6" s="25" t="s">
        <v>58</v>
      </c>
      <c r="C6" s="7">
        <f>C24</f>
        <v>175086536</v>
      </c>
      <c r="D6" s="7">
        <f>D24</f>
        <v>206448592</v>
      </c>
      <c r="E6" s="7">
        <f>E24</f>
        <v>199166804</v>
      </c>
      <c r="F6" s="7">
        <f>F24</f>
        <v>243591577</v>
      </c>
    </row>
    <row r="7" spans="1:6" s="22" customFormat="1" ht="15" customHeight="1">
      <c r="A7" s="88" t="s">
        <v>59</v>
      </c>
      <c r="B7" s="32" t="s">
        <v>34</v>
      </c>
      <c r="C7" s="33">
        <f>C38</f>
        <v>111018479</v>
      </c>
      <c r="D7" s="33">
        <f>D38</f>
        <v>113215640</v>
      </c>
      <c r="E7" s="33">
        <f>E38</f>
        <v>5928379</v>
      </c>
      <c r="F7" s="33">
        <f>F38</f>
        <v>283772808</v>
      </c>
    </row>
    <row r="8" spans="1:6" ht="15" customHeight="1">
      <c r="A8" s="89"/>
      <c r="B8" s="25" t="s">
        <v>57</v>
      </c>
      <c r="C8" s="7">
        <f>C33</f>
        <v>14534109</v>
      </c>
      <c r="D8" s="7">
        <f>D33</f>
        <v>15144127</v>
      </c>
      <c r="E8" s="7">
        <f>E33</f>
        <v>3663489</v>
      </c>
      <c r="F8" s="7">
        <f>F33</f>
        <v>36398566</v>
      </c>
    </row>
    <row r="9" spans="1:6" ht="15" customHeight="1">
      <c r="A9" s="90"/>
      <c r="B9" s="25" t="s">
        <v>58</v>
      </c>
      <c r="C9" s="7">
        <f>C37</f>
        <v>96484370</v>
      </c>
      <c r="D9" s="7">
        <f>D37</f>
        <v>98071513</v>
      </c>
      <c r="E9" s="7">
        <f>E37</f>
        <v>2264890</v>
      </c>
      <c r="F9" s="7">
        <f>F37</f>
        <v>247374242</v>
      </c>
    </row>
    <row r="12" spans="2:6" s="28" customFormat="1" ht="15" customHeight="1">
      <c r="B12" s="1" t="s">
        <v>60</v>
      </c>
      <c r="C12" s="29"/>
      <c r="D12" s="29"/>
      <c r="E12" s="29"/>
      <c r="F12" s="29"/>
    </row>
    <row r="13" spans="1:6" ht="15" customHeight="1">
      <c r="A13" s="88" t="s">
        <v>61</v>
      </c>
      <c r="B13" s="37" t="s">
        <v>62</v>
      </c>
      <c r="C13" s="7">
        <v>4900520</v>
      </c>
      <c r="D13" s="7">
        <v>4817176</v>
      </c>
      <c r="E13" s="7">
        <v>1139011</v>
      </c>
      <c r="F13" s="20">
        <v>1912288</v>
      </c>
    </row>
    <row r="14" spans="1:6" ht="15" customHeight="1">
      <c r="A14" s="98"/>
      <c r="B14" s="37" t="s">
        <v>1</v>
      </c>
      <c r="C14" s="7">
        <v>5606925</v>
      </c>
      <c r="D14" s="7">
        <v>9652372</v>
      </c>
      <c r="E14" s="7">
        <v>4173558</v>
      </c>
      <c r="F14" s="20">
        <v>3926318</v>
      </c>
    </row>
    <row r="15" spans="1:6" ht="15" customHeight="1">
      <c r="A15" s="98"/>
      <c r="B15" s="38" t="s">
        <v>63</v>
      </c>
      <c r="C15" s="7">
        <v>279403</v>
      </c>
      <c r="D15" s="7">
        <v>229441</v>
      </c>
      <c r="E15" s="7">
        <v>139000</v>
      </c>
      <c r="F15" s="20">
        <v>333204</v>
      </c>
    </row>
    <row r="16" spans="1:6" ht="15" customHeight="1">
      <c r="A16" s="98"/>
      <c r="B16" s="37" t="s">
        <v>64</v>
      </c>
      <c r="C16" s="7">
        <v>1231681</v>
      </c>
      <c r="D16" s="7">
        <v>3293101</v>
      </c>
      <c r="E16" s="7">
        <v>544127</v>
      </c>
      <c r="F16" s="20">
        <v>762020</v>
      </c>
    </row>
    <row r="17" spans="1:6" ht="15" customHeight="1">
      <c r="A17" s="98"/>
      <c r="B17" s="37" t="s">
        <v>2</v>
      </c>
      <c r="C17" s="7">
        <v>8388388</v>
      </c>
      <c r="D17" s="7">
        <v>6896459</v>
      </c>
      <c r="E17" s="7">
        <v>7559241</v>
      </c>
      <c r="F17" s="20">
        <v>6354913</v>
      </c>
    </row>
    <row r="18" spans="1:6" ht="15" customHeight="1">
      <c r="A18" s="98"/>
      <c r="B18" s="37" t="s">
        <v>3</v>
      </c>
      <c r="C18" s="7">
        <v>12422889</v>
      </c>
      <c r="D18" s="7">
        <v>9832701</v>
      </c>
      <c r="E18" s="7">
        <v>12319357</v>
      </c>
      <c r="F18" s="20">
        <v>21771827</v>
      </c>
    </row>
    <row r="19" spans="1:6" s="23" customFormat="1" ht="15" customHeight="1">
      <c r="A19" s="99"/>
      <c r="B19" s="21" t="s">
        <v>15</v>
      </c>
      <c r="C19" s="24">
        <f>SUM(C13:C18)</f>
        <v>32829806</v>
      </c>
      <c r="D19" s="24">
        <f>SUM(D13:D18)</f>
        <v>34721250</v>
      </c>
      <c r="E19" s="24">
        <f>SUM(E13:E18)</f>
        <v>25874294</v>
      </c>
      <c r="F19" s="24">
        <f>SUM(F13:F18)</f>
        <v>35060570</v>
      </c>
    </row>
    <row r="20" spans="1:6" ht="15" customHeight="1">
      <c r="A20" s="88" t="s">
        <v>65</v>
      </c>
      <c r="B20" s="37" t="s">
        <v>5</v>
      </c>
      <c r="C20" s="7">
        <v>13113822</v>
      </c>
      <c r="D20" s="7">
        <v>35205193</v>
      </c>
      <c r="E20" s="7">
        <v>1842340</v>
      </c>
      <c r="F20" s="20">
        <v>1179176</v>
      </c>
    </row>
    <row r="21" spans="1:6" ht="15" customHeight="1">
      <c r="A21" s="98"/>
      <c r="B21" s="37" t="s">
        <v>6</v>
      </c>
      <c r="C21" s="7">
        <v>101917743</v>
      </c>
      <c r="D21" s="7">
        <v>110343478</v>
      </c>
      <c r="E21" s="7">
        <v>153723510</v>
      </c>
      <c r="F21" s="20">
        <v>183331016</v>
      </c>
    </row>
    <row r="22" spans="1:6" ht="15" customHeight="1">
      <c r="A22" s="98"/>
      <c r="B22" s="37" t="s">
        <v>8</v>
      </c>
      <c r="C22" s="7">
        <v>60054971</v>
      </c>
      <c r="D22" s="7">
        <v>60899921</v>
      </c>
      <c r="E22" s="7">
        <v>43600954</v>
      </c>
      <c r="F22" s="20">
        <v>54710213</v>
      </c>
    </row>
    <row r="23" spans="1:6" ht="15" customHeight="1">
      <c r="A23" s="98"/>
      <c r="B23" s="37" t="s">
        <v>66</v>
      </c>
      <c r="C23" s="7"/>
      <c r="D23" s="7"/>
      <c r="E23" s="7"/>
      <c r="F23" s="20">
        <v>4371172</v>
      </c>
    </row>
    <row r="24" spans="1:6" s="23" customFormat="1" ht="15" customHeight="1">
      <c r="A24" s="99"/>
      <c r="B24" s="21" t="s">
        <v>67</v>
      </c>
      <c r="C24" s="24">
        <f>SUM(C20:C23)</f>
        <v>175086536</v>
      </c>
      <c r="D24" s="24">
        <f>SUM(D20:D23)</f>
        <v>206448592</v>
      </c>
      <c r="E24" s="24">
        <f>SUM(E20:E23)</f>
        <v>199166804</v>
      </c>
      <c r="F24" s="24">
        <f>SUM(F20:F23)</f>
        <v>243591577</v>
      </c>
    </row>
    <row r="25" spans="1:6" s="26" customFormat="1" ht="15" customHeight="1">
      <c r="A25" s="81" t="s">
        <v>68</v>
      </c>
      <c r="B25" s="82"/>
      <c r="C25" s="27">
        <f>C19+C24</f>
        <v>207916342</v>
      </c>
      <c r="D25" s="27">
        <f>D19+D24</f>
        <v>241169842</v>
      </c>
      <c r="E25" s="27">
        <f>E19+E24</f>
        <v>225041098</v>
      </c>
      <c r="F25" s="27">
        <f>F19+F24</f>
        <v>278652147</v>
      </c>
    </row>
    <row r="26" spans="2:6" ht="15" customHeight="1">
      <c r="B26" s="17"/>
      <c r="C26" s="9"/>
      <c r="D26" s="9"/>
      <c r="E26" s="9"/>
      <c r="F26" s="9"/>
    </row>
    <row r="29" spans="2:6" s="28" customFormat="1" ht="15" customHeight="1">
      <c r="B29" s="75" t="s">
        <v>69</v>
      </c>
      <c r="C29" s="76"/>
      <c r="D29" s="29"/>
      <c r="E29" s="29"/>
      <c r="F29" s="29"/>
    </row>
    <row r="30" spans="1:6" ht="15" customHeight="1">
      <c r="A30" s="94" t="s">
        <v>61</v>
      </c>
      <c r="B30" s="25" t="s">
        <v>0</v>
      </c>
      <c r="C30" s="7">
        <v>4335855</v>
      </c>
      <c r="D30" s="7">
        <v>4912197</v>
      </c>
      <c r="E30" s="7">
        <v>1464665</v>
      </c>
      <c r="F30" s="20"/>
    </row>
    <row r="31" spans="1:6" ht="15" customHeight="1">
      <c r="A31" s="95"/>
      <c r="B31" s="25" t="s">
        <v>70</v>
      </c>
      <c r="C31" s="7">
        <v>2617437</v>
      </c>
      <c r="D31" s="7">
        <v>6770688</v>
      </c>
      <c r="E31" s="7">
        <v>1460119</v>
      </c>
      <c r="F31" s="20"/>
    </row>
    <row r="32" spans="1:6" ht="15" customHeight="1">
      <c r="A32" s="95"/>
      <c r="B32" s="25" t="s">
        <v>71</v>
      </c>
      <c r="C32" s="7">
        <v>7580817</v>
      </c>
      <c r="D32" s="7">
        <v>3461242</v>
      </c>
      <c r="E32" s="7">
        <v>738705</v>
      </c>
      <c r="F32" s="20"/>
    </row>
    <row r="33" spans="1:6" s="23" customFormat="1" ht="15" customHeight="1">
      <c r="A33" s="96"/>
      <c r="B33" s="39" t="s">
        <v>19</v>
      </c>
      <c r="C33" s="24">
        <f>C30+C31+C32</f>
        <v>14534109</v>
      </c>
      <c r="D33" s="24">
        <f>D30+D31+D32</f>
        <v>15144127</v>
      </c>
      <c r="E33" s="24">
        <f>E30+E31+E32</f>
        <v>3663489</v>
      </c>
      <c r="F33" s="24">
        <v>36398566</v>
      </c>
    </row>
    <row r="34" spans="1:6" ht="15" customHeight="1">
      <c r="A34" s="94" t="s">
        <v>65</v>
      </c>
      <c r="B34" s="25" t="s">
        <v>7</v>
      </c>
      <c r="C34" s="7">
        <v>74206425</v>
      </c>
      <c r="D34" s="7">
        <v>85414852</v>
      </c>
      <c r="E34" s="7">
        <v>1015930</v>
      </c>
      <c r="F34" s="20"/>
    </row>
    <row r="35" spans="1:6" ht="15" customHeight="1">
      <c r="A35" s="95"/>
      <c r="B35" s="25" t="s">
        <v>4</v>
      </c>
      <c r="C35" s="7">
        <v>8049526</v>
      </c>
      <c r="D35" s="7">
        <v>5730453</v>
      </c>
      <c r="E35" s="7">
        <v>49390</v>
      </c>
      <c r="F35" s="20"/>
    </row>
    <row r="36" spans="1:6" ht="15" customHeight="1">
      <c r="A36" s="95"/>
      <c r="B36" s="25" t="s">
        <v>72</v>
      </c>
      <c r="C36" s="7">
        <v>14228419</v>
      </c>
      <c r="D36" s="7">
        <v>6926208</v>
      </c>
      <c r="E36" s="7">
        <v>1199570</v>
      </c>
      <c r="F36" s="20"/>
    </row>
    <row r="37" spans="1:6" s="23" customFormat="1" ht="15" customHeight="1">
      <c r="A37" s="96"/>
      <c r="B37" s="39" t="s">
        <v>73</v>
      </c>
      <c r="C37" s="24">
        <f>C34+C35+C36</f>
        <v>96484370</v>
      </c>
      <c r="D37" s="24">
        <f>D34+D35+D36</f>
        <v>98071513</v>
      </c>
      <c r="E37" s="24">
        <f>E34+E35+E36</f>
        <v>2264890</v>
      </c>
      <c r="F37" s="24">
        <v>247374242</v>
      </c>
    </row>
    <row r="38" spans="1:6" s="26" customFormat="1" ht="15" customHeight="1">
      <c r="A38" s="81" t="s">
        <v>74</v>
      </c>
      <c r="B38" s="97"/>
      <c r="C38" s="27">
        <f>C33+C37</f>
        <v>111018479</v>
      </c>
      <c r="D38" s="27">
        <f>D33+D37</f>
        <v>113215640</v>
      </c>
      <c r="E38" s="27">
        <f>E33+E37</f>
        <v>5928379</v>
      </c>
      <c r="F38" s="27">
        <f>F33+F37</f>
        <v>283772808</v>
      </c>
    </row>
  </sheetData>
  <mergeCells count="10">
    <mergeCell ref="A3:B3"/>
    <mergeCell ref="A4:A6"/>
    <mergeCell ref="A7:A9"/>
    <mergeCell ref="A30:A33"/>
    <mergeCell ref="A34:A37"/>
    <mergeCell ref="A38:B38"/>
    <mergeCell ref="A13:A19"/>
    <mergeCell ref="A20:A24"/>
    <mergeCell ref="A25:B25"/>
    <mergeCell ref="B29:C29"/>
  </mergeCells>
  <printOptions/>
  <pageMargins left="0.57" right="0.22" top="0.7" bottom="0.73" header="0.5" footer="0.5"/>
  <pageSetup horizontalDpi="600" verticalDpi="600" orientation="landscape" paperSize="13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TriGem</dc:creator>
  <cp:keywords/>
  <dc:description/>
  <cp:lastModifiedBy>조원래</cp:lastModifiedBy>
  <cp:lastPrinted>2008-10-28T09:43:13Z</cp:lastPrinted>
  <dcterms:created xsi:type="dcterms:W3CDTF">1999-12-07T00:34:09Z</dcterms:created>
  <dcterms:modified xsi:type="dcterms:W3CDTF">2008-10-28T09:43:17Z</dcterms:modified>
  <cp:category/>
  <cp:version/>
  <cp:contentType/>
  <cp:contentStatus/>
</cp:coreProperties>
</file>